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\\TSBESrv01\daten\TS\00_Entwurf_Mitgliederbereich_Institut_SIFER\1 Online\Dokumente_deutsch\2. Eingeschränkte Revision_Spezialprüfungen\2.3 Checklisten\"/>
    </mc:Choice>
  </mc:AlternateContent>
  <bookViews>
    <workbookView xWindow="0" yWindow="0" windowWidth="25140" windowHeight="11190" activeTab="1"/>
  </bookViews>
  <sheets>
    <sheet name="Anleitung" sheetId="7" r:id="rId1"/>
    <sheet name="Bewertung" sheetId="5" r:id="rId2"/>
    <sheet name="DCF-Bewertung (Value in Use)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1" l="1"/>
  <c r="L4" i="1" l="1"/>
  <c r="M4" i="1"/>
  <c r="O4" i="1"/>
  <c r="P4" i="1"/>
  <c r="E16" i="5"/>
  <c r="H21" i="1"/>
  <c r="D9" i="5" l="1"/>
  <c r="C9" i="5" s="1"/>
  <c r="F9" i="5"/>
  <c r="G9" i="5" s="1"/>
  <c r="F8" i="5"/>
  <c r="F7" i="5"/>
  <c r="G7" i="5" s="1"/>
  <c r="D8" i="5"/>
  <c r="D7" i="5"/>
  <c r="C7" i="5" s="1"/>
  <c r="C21" i="1"/>
  <c r="C8" i="5" l="1"/>
  <c r="C16" i="5" s="1"/>
  <c r="D16" i="5"/>
  <c r="G8" i="5"/>
  <c r="G16" i="5" s="1"/>
  <c r="F16" i="5"/>
  <c r="E6" i="5"/>
  <c r="B2" i="1"/>
  <c r="F6" i="5" l="1"/>
  <c r="C6" i="5"/>
  <c r="G6" i="5"/>
  <c r="D6" i="5"/>
  <c r="G21" i="1"/>
  <c r="F21" i="1"/>
  <c r="E21" i="1"/>
  <c r="D21" i="1"/>
  <c r="C11" i="1"/>
  <c r="C15" i="1" s="1"/>
  <c r="C24" i="1"/>
  <c r="E11" i="1" l="1"/>
  <c r="E15" i="1" s="1"/>
  <c r="E18" i="1" s="1"/>
  <c r="E22" i="1" s="1"/>
  <c r="D11" i="1"/>
  <c r="D15" i="1" s="1"/>
  <c r="D18" i="1" s="1"/>
  <c r="D22" i="1" s="1"/>
  <c r="C18" i="1"/>
  <c r="C22" i="1" l="1"/>
  <c r="F11" i="1"/>
  <c r="F15" i="1" s="1"/>
  <c r="F18" i="1" s="1"/>
  <c r="F22" i="1" s="1"/>
  <c r="H11" i="1" l="1"/>
  <c r="H15" i="1" s="1"/>
  <c r="H18" i="1" s="1"/>
  <c r="G11" i="1"/>
  <c r="G15" i="1" s="1"/>
  <c r="G18" i="1" s="1"/>
  <c r="N9" i="1" s="1"/>
  <c r="N11" i="1" s="1"/>
  <c r="L6" i="1" l="1"/>
  <c r="M6" i="1"/>
  <c r="D10" i="5" s="1"/>
  <c r="D15" i="5" s="1"/>
  <c r="D17" i="5" s="1"/>
  <c r="O9" i="1"/>
  <c r="O11" i="1" s="1"/>
  <c r="P9" i="1"/>
  <c r="P11" i="1" s="1"/>
  <c r="N6" i="1"/>
  <c r="E10" i="5" s="1"/>
  <c r="P6" i="1"/>
  <c r="G10" i="5" s="1"/>
  <c r="G15" i="5" s="1"/>
  <c r="G17" i="5" s="1"/>
  <c r="M9" i="1"/>
  <c r="M11" i="1" s="1"/>
  <c r="O6" i="1"/>
  <c r="F10" i="5" s="1"/>
  <c r="F15" i="5" s="1"/>
  <c r="L9" i="1"/>
  <c r="L11" i="1" s="1"/>
  <c r="H19" i="1"/>
  <c r="H22" i="1" s="1"/>
  <c r="G22" i="1"/>
  <c r="C23" i="1" l="1"/>
  <c r="C25" i="1" s="1"/>
  <c r="C10" i="5"/>
  <c r="C15" i="5" s="1"/>
  <c r="C17" i="5" s="1"/>
  <c r="F17" i="5"/>
  <c r="F18" i="5" s="1"/>
  <c r="F19" i="5" s="1"/>
  <c r="G18" i="5"/>
  <c r="G19" i="5" s="1"/>
  <c r="E15" i="5"/>
  <c r="E17" i="5" s="1"/>
  <c r="E18" i="5" l="1"/>
  <c r="E19" i="5" s="1"/>
  <c r="C18" i="5"/>
  <c r="C19" i="5" s="1"/>
  <c r="D18" i="5"/>
  <c r="D19" i="5" s="1"/>
</calcChain>
</file>

<file path=xl/sharedStrings.xml><?xml version="1.0" encoding="utf-8"?>
<sst xmlns="http://schemas.openxmlformats.org/spreadsheetml/2006/main" count="67" uniqueCount="54">
  <si>
    <t>Buchwert</t>
  </si>
  <si>
    <t>Anschaffungswert</t>
  </si>
  <si>
    <t>Periode 1</t>
  </si>
  <si>
    <t>Periode 2</t>
  </si>
  <si>
    <t>Periode 3</t>
  </si>
  <si>
    <t>Periode 4</t>
  </si>
  <si>
    <t>Periode 5</t>
  </si>
  <si>
    <r>
      <t>Marktwert (</t>
    </r>
    <r>
      <rPr>
        <b/>
        <i/>
        <sz val="11"/>
        <color theme="1"/>
        <rFont val="Calibri"/>
        <family val="2"/>
        <scheme val="minor"/>
      </rPr>
      <t>Fair Value</t>
    </r>
    <r>
      <rPr>
        <b/>
        <sz val="11"/>
        <color theme="1"/>
        <rFont val="Calibri"/>
        <family val="2"/>
        <scheme val="minor"/>
      </rPr>
      <t>)</t>
    </r>
  </si>
  <si>
    <r>
      <t>DCF-Bewertung (</t>
    </r>
    <r>
      <rPr>
        <b/>
        <i/>
        <sz val="11"/>
        <color theme="1"/>
        <rFont val="Calibri"/>
        <family val="2"/>
        <scheme val="minor"/>
      </rPr>
      <t>Value in Use</t>
    </r>
    <r>
      <rPr>
        <b/>
        <sz val="11"/>
        <color theme="1"/>
        <rFont val="Calibri"/>
        <family val="2"/>
        <scheme val="minor"/>
      </rPr>
      <t>)</t>
    </r>
  </si>
  <si>
    <r>
      <t>Erzielbarer Wert (</t>
    </r>
    <r>
      <rPr>
        <b/>
        <i/>
        <sz val="11"/>
        <color theme="1"/>
        <rFont val="Calibri"/>
        <family val="2"/>
        <scheme val="minor"/>
      </rPr>
      <t>Recoverable Amount</t>
    </r>
    <r>
      <rPr>
        <b/>
        <sz val="11"/>
        <color theme="1"/>
        <rFont val="Calibri"/>
        <family val="2"/>
        <scheme val="minor"/>
      </rPr>
      <t>)</t>
    </r>
  </si>
  <si>
    <t>Ewige Rente</t>
  </si>
  <si>
    <t xml:space="preserve">Umsatz </t>
  </si>
  <si>
    <t>EBIT-Marge (%)</t>
  </si>
  <si>
    <t xml:space="preserve">EBIT </t>
  </si>
  <si>
    <t>Operativer Cash Flow</t>
  </si>
  <si>
    <t xml:space="preserve"> - Investitionen</t>
  </si>
  <si>
    <t xml:space="preserve"> + Desinvestionen/Verkauf</t>
  </si>
  <si>
    <t>Free Cash Flow</t>
  </si>
  <si>
    <t>Diskontierungsfaktor</t>
  </si>
  <si>
    <t>Barwert</t>
  </si>
  <si>
    <t>Summe Barwerte</t>
  </si>
  <si>
    <t xml:space="preserve"> - Fremdkapital</t>
  </si>
  <si>
    <t xml:space="preserve"> = DCF-Bewertung</t>
  </si>
  <si>
    <t>Diskontzinssatz</t>
  </si>
  <si>
    <t>Fremdkapital</t>
  </si>
  <si>
    <r>
      <t>Wertberichtigung (</t>
    </r>
    <r>
      <rPr>
        <b/>
        <i/>
        <sz val="11"/>
        <color rgb="FFFF0000"/>
        <rFont val="Calibri"/>
        <family val="2"/>
        <scheme val="minor"/>
      </rPr>
      <t>Impairment</t>
    </r>
    <r>
      <rPr>
        <b/>
        <sz val="11"/>
        <color rgb="FFFF0000"/>
        <rFont val="Calibri"/>
        <family val="2"/>
        <scheme val="minor"/>
      </rPr>
      <t>)</t>
    </r>
  </si>
  <si>
    <t>Kommentar</t>
  </si>
  <si>
    <t>Wertberichtigung notwendig?</t>
  </si>
  <si>
    <t xml:space="preserve">Benutzer sollten die Wertberichtigung von Aktiven gemäss OR960 lesen und verstehen, bevor sie diese Vorlage verwenden.  </t>
  </si>
  <si>
    <t>Es wird empfohlen, sich bei der Überprüfung der Wertberichtigung nicht ausschließlich auf diese Vorlage zu verlassen.</t>
  </si>
  <si>
    <t>WICHTIGE HINWEISE FÜR DIE ANWENDER DIESER VORLAGE</t>
  </si>
  <si>
    <t xml:space="preserve"> stellt Ergebnisse dar, die aus Ihren Eingaben abgeleitet wurden.</t>
  </si>
  <si>
    <t>Anleitung</t>
  </si>
  <si>
    <t>Unter folgendem Tutorial ist die Anwendung dieser Vorlage kurz erklärt: Link</t>
  </si>
  <si>
    <t>Name Aktiva</t>
  </si>
  <si>
    <t>Basisszenario</t>
  </si>
  <si>
    <t>Szenario -2</t>
  </si>
  <si>
    <t>Szenario +1</t>
  </si>
  <si>
    <t>Szenario +2</t>
  </si>
  <si>
    <t>Residualwert</t>
  </si>
  <si>
    <t>Szenario -1</t>
  </si>
  <si>
    <t>Szenario+2</t>
  </si>
  <si>
    <t>DCF-Bewertung</t>
  </si>
  <si>
    <t>Cockpit</t>
  </si>
  <si>
    <t>Hinweis</t>
  </si>
  <si>
    <t>ewiges Wachstum Umsatz</t>
  </si>
  <si>
    <t>Übersicht</t>
  </si>
  <si>
    <t>Auswertung</t>
  </si>
  <si>
    <t xml:space="preserve"> - Zunahme Net Working Capital</t>
  </si>
  <si>
    <t xml:space="preserve"> + Abnahme Net Working Capital</t>
  </si>
  <si>
    <t xml:space="preserve"> + Abschreibungen</t>
  </si>
  <si>
    <r>
      <t>Verhältnis Residualwert/Barwert</t>
    </r>
    <r>
      <rPr>
        <sz val="9"/>
        <color theme="1"/>
        <rFont val="Calibri"/>
        <family val="2"/>
        <scheme val="minor"/>
      </rPr>
      <t xml:space="preserve"> (Verhältnis sollte &lt; 0.9 sein)</t>
    </r>
  </si>
  <si>
    <t xml:space="preserve"> repräsentiert editierbare Bereiche durch die Benutzer.</t>
  </si>
  <si>
    <t xml:space="preserve">  » muss grösser als ewiges Wachstum Umsatz sein!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</si>
</sst>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u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FF4FD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fgColor rgb="FFFF0000"/>
        <bgColor rgb="FFCFF4FD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4" fillId="6" borderId="5"/>
  </cellStyleXfs>
  <cellXfs count="119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19" fillId="0" borderId="6" xfId="0" applyFont="1" applyBorder="1" applyAlignment="1" applyProtection="1">
      <alignment vertical="top"/>
      <protection hidden="1"/>
    </xf>
    <xf numFmtId="0" fontId="4" fillId="0" borderId="3" xfId="0" applyFont="1" applyBorder="1" applyAlignment="1" applyProtection="1">
      <protection hidden="1"/>
    </xf>
    <xf numFmtId="0" fontId="4" fillId="0" borderId="7" xfId="0" applyFont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6" xfId="0" applyBorder="1" applyAlignment="1" applyProtection="1">
      <alignment horizontal="right"/>
      <protection hidden="1"/>
    </xf>
    <xf numFmtId="0" fontId="20" fillId="0" borderId="2" xfId="0" applyFont="1" applyBorder="1" applyAlignment="1" applyProtection="1">
      <alignment horizontal="right"/>
      <protection hidden="1"/>
    </xf>
    <xf numFmtId="0" fontId="20" fillId="0" borderId="19" xfId="0" applyFont="1" applyBorder="1" applyAlignment="1" applyProtection="1">
      <alignment horizontal="right"/>
      <protection hidden="1"/>
    </xf>
    <xf numFmtId="0" fontId="4" fillId="0" borderId="8" xfId="0" applyFont="1" applyBorder="1" applyAlignment="1" applyProtection="1">
      <alignment horizontal="left" vertical="top"/>
      <protection hidden="1"/>
    </xf>
    <xf numFmtId="0" fontId="4" fillId="0" borderId="8" xfId="0" applyFont="1" applyBorder="1" applyProtection="1">
      <protection hidden="1"/>
    </xf>
    <xf numFmtId="0" fontId="0" fillId="0" borderId="15" xfId="0" applyBorder="1" applyProtection="1">
      <protection hidden="1"/>
    </xf>
    <xf numFmtId="0" fontId="4" fillId="0" borderId="4" xfId="0" applyFont="1" applyBorder="1" applyAlignment="1" applyProtection="1">
      <alignment vertical="top"/>
      <protection hidden="1"/>
    </xf>
    <xf numFmtId="0" fontId="9" fillId="0" borderId="14" xfId="0" applyFont="1" applyBorder="1" applyProtection="1">
      <protection hidden="1"/>
    </xf>
    <xf numFmtId="0" fontId="8" fillId="0" borderId="14" xfId="0" applyFont="1" applyBorder="1" applyProtection="1">
      <protection hidden="1"/>
    </xf>
    <xf numFmtId="0" fontId="4" fillId="0" borderId="14" xfId="0" applyFont="1" applyBorder="1" applyProtection="1">
      <protection hidden="1"/>
    </xf>
    <xf numFmtId="43" fontId="11" fillId="4" borderId="0" xfId="1" applyFont="1" applyFill="1" applyBorder="1" applyProtection="1">
      <protection hidden="1"/>
    </xf>
    <xf numFmtId="0" fontId="11" fillId="0" borderId="0" xfId="0" applyFont="1" applyBorder="1" applyProtection="1">
      <protection hidden="1"/>
    </xf>
    <xf numFmtId="43" fontId="0" fillId="0" borderId="9" xfId="0" applyNumberFormat="1" applyBorder="1" applyProtection="1">
      <protection hidden="1"/>
    </xf>
    <xf numFmtId="0" fontId="0" fillId="0" borderId="14" xfId="0" applyBorder="1" applyProtection="1">
      <protection hidden="1"/>
    </xf>
    <xf numFmtId="164" fontId="11" fillId="4" borderId="0" xfId="0" applyNumberFormat="1" applyFont="1" applyFill="1" applyBorder="1" applyProtection="1">
      <protection hidden="1"/>
    </xf>
    <xf numFmtId="43" fontId="11" fillId="4" borderId="12" xfId="1" applyFont="1" applyFill="1" applyBorder="1" applyProtection="1">
      <protection hidden="1"/>
    </xf>
    <xf numFmtId="43" fontId="11" fillId="4" borderId="4" xfId="1" applyFont="1" applyFill="1" applyBorder="1" applyProtection="1">
      <protection hidden="1"/>
    </xf>
    <xf numFmtId="2" fontId="0" fillId="0" borderId="0" xfId="0" applyNumberFormat="1" applyProtection="1">
      <protection hidden="1"/>
    </xf>
    <xf numFmtId="0" fontId="4" fillId="0" borderId="14" xfId="0" applyFont="1" applyFill="1" applyBorder="1" applyProtection="1">
      <protection hidden="1"/>
    </xf>
    <xf numFmtId="43" fontId="13" fillId="4" borderId="13" xfId="1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0" fillId="0" borderId="10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1" xfId="0" applyBorder="1" applyProtection="1">
      <protection hidden="1"/>
    </xf>
    <xf numFmtId="9" fontId="0" fillId="0" borderId="0" xfId="2" applyFont="1" applyProtection="1">
      <protection hidden="1"/>
    </xf>
    <xf numFmtId="10" fontId="11" fillId="3" borderId="0" xfId="2" applyNumberFormat="1" applyFont="1" applyFill="1" applyBorder="1" applyAlignment="1" applyProtection="1">
      <alignment horizontal="right" vertical="top"/>
      <protection locked="0" hidden="1"/>
    </xf>
    <xf numFmtId="43" fontId="11" fillId="3" borderId="0" xfId="1" applyFont="1" applyFill="1" applyBorder="1" applyAlignment="1" applyProtection="1">
      <alignment horizontal="right" vertical="top"/>
      <protection locked="0" hidden="1"/>
    </xf>
    <xf numFmtId="43" fontId="11" fillId="3" borderId="0" xfId="1" applyFont="1" applyFill="1" applyBorder="1" applyProtection="1">
      <protection locked="0" hidden="1"/>
    </xf>
    <xf numFmtId="10" fontId="11" fillId="3" borderId="12" xfId="2" applyNumberFormat="1" applyFont="1" applyFill="1" applyBorder="1" applyProtection="1">
      <protection locked="0" hidden="1"/>
    </xf>
    <xf numFmtId="2" fontId="11" fillId="3" borderId="0" xfId="0" applyNumberFormat="1" applyFont="1" applyFill="1" applyBorder="1" applyProtection="1">
      <protection locked="0" hidden="1"/>
    </xf>
    <xf numFmtId="2" fontId="11" fillId="3" borderId="12" xfId="0" applyNumberFormat="1" applyFont="1" applyFill="1" applyBorder="1" applyProtection="1">
      <protection locked="0" hidden="1"/>
    </xf>
    <xf numFmtId="0" fontId="16" fillId="0" borderId="6" xfId="0" applyFont="1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8" xfId="0" applyFill="1" applyBorder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0" fillId="0" borderId="9" xfId="0" applyFill="1" applyBorder="1" applyProtection="1">
      <protection hidden="1"/>
    </xf>
    <xf numFmtId="0" fontId="0" fillId="0" borderId="8" xfId="0" applyFill="1" applyBorder="1" applyAlignment="1" applyProtection="1">
      <protection hidden="1"/>
    </xf>
    <xf numFmtId="0" fontId="0" fillId="0" borderId="23" xfId="0" applyFill="1" applyBorder="1" applyAlignment="1" applyProtection="1">
      <protection hidden="1"/>
    </xf>
    <xf numFmtId="0" fontId="8" fillId="0" borderId="2" xfId="0" applyFont="1" applyFill="1" applyBorder="1" applyAlignment="1" applyProtection="1">
      <alignment horizontal="center"/>
      <protection hidden="1"/>
    </xf>
    <xf numFmtId="0" fontId="8" fillId="0" borderId="24" xfId="0" applyFont="1" applyFill="1" applyBorder="1" applyAlignment="1" applyProtection="1">
      <alignment horizontal="center"/>
      <protection hidden="1"/>
    </xf>
    <xf numFmtId="10" fontId="8" fillId="4" borderId="18" xfId="0" applyNumberFormat="1" applyFont="1" applyFill="1" applyBorder="1" applyAlignment="1" applyProtection="1">
      <alignment horizontal="center"/>
      <protection hidden="1"/>
    </xf>
    <xf numFmtId="10" fontId="8" fillId="4" borderId="22" xfId="0" applyNumberFormat="1" applyFont="1" applyFill="1" applyBorder="1" applyAlignment="1" applyProtection="1">
      <alignment horizontal="center"/>
      <protection hidden="1"/>
    </xf>
    <xf numFmtId="43" fontId="11" fillId="4" borderId="18" xfId="1" applyFont="1" applyFill="1" applyBorder="1" applyProtection="1">
      <protection hidden="1"/>
    </xf>
    <xf numFmtId="0" fontId="3" fillId="0" borderId="9" xfId="0" applyFont="1" applyFill="1" applyBorder="1" applyProtection="1">
      <protection hidden="1"/>
    </xf>
    <xf numFmtId="43" fontId="11" fillId="4" borderId="22" xfId="1" applyFont="1" applyFill="1" applyBorder="1" applyProtection="1">
      <protection hidden="1"/>
    </xf>
    <xf numFmtId="0" fontId="4" fillId="0" borderId="10" xfId="0" applyFont="1" applyFill="1" applyBorder="1" applyProtection="1">
      <protection hidden="1"/>
    </xf>
    <xf numFmtId="43" fontId="11" fillId="0" borderId="4" xfId="1" applyFont="1" applyFill="1" applyBorder="1" applyProtection="1">
      <protection hidden="1"/>
    </xf>
    <xf numFmtId="0" fontId="0" fillId="0" borderId="11" xfId="0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43" fontId="11" fillId="0" borderId="0" xfId="1" applyFont="1" applyFill="1" applyBorder="1" applyProtection="1">
      <protection hidden="1"/>
    </xf>
    <xf numFmtId="43" fontId="11" fillId="0" borderId="3" xfId="1" applyFont="1" applyFill="1" applyBorder="1" applyProtection="1">
      <protection hidden="1"/>
    </xf>
    <xf numFmtId="43" fontId="13" fillId="4" borderId="18" xfId="1" applyFont="1" applyFill="1" applyBorder="1" applyAlignment="1" applyProtection="1">
      <alignment vertical="center"/>
      <protection hidden="1"/>
    </xf>
    <xf numFmtId="0" fontId="7" fillId="0" borderId="14" xfId="0" applyFont="1" applyFill="1" applyBorder="1" applyProtection="1">
      <protection hidden="1"/>
    </xf>
    <xf numFmtId="43" fontId="12" fillId="4" borderId="18" xfId="1" applyFont="1" applyFill="1" applyBorder="1" applyAlignment="1" applyProtection="1">
      <alignment vertical="center"/>
      <protection hidden="1"/>
    </xf>
    <xf numFmtId="0" fontId="4" fillId="0" borderId="14" xfId="0" applyFont="1" applyFill="1" applyBorder="1" applyAlignment="1" applyProtection="1">
      <alignment horizontal="left" vertical="center"/>
      <protection hidden="1"/>
    </xf>
    <xf numFmtId="0" fontId="0" fillId="4" borderId="18" xfId="0" applyFill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left" vertical="center"/>
      <protection hidden="1"/>
    </xf>
    <xf numFmtId="0" fontId="21" fillId="4" borderId="18" xfId="0" applyFont="1" applyFill="1" applyBorder="1" applyAlignment="1" applyProtection="1">
      <alignment horizontal="center" vertical="center" wrapText="1"/>
      <protection hidden="1"/>
    </xf>
    <xf numFmtId="0" fontId="0" fillId="0" borderId="10" xfId="0" applyFont="1" applyFill="1" applyBorder="1" applyProtection="1">
      <protection hidden="1"/>
    </xf>
    <xf numFmtId="0" fontId="0" fillId="0" borderId="4" xfId="0" applyFill="1" applyBorder="1" applyProtection="1">
      <protection hidden="1"/>
    </xf>
    <xf numFmtId="0" fontId="0" fillId="0" borderId="0" xfId="0" applyFont="1" applyProtection="1">
      <protection hidden="1"/>
    </xf>
    <xf numFmtId="43" fontId="11" fillId="3" borderId="22" xfId="1" applyFont="1" applyFill="1" applyBorder="1" applyProtection="1">
      <protection locked="0" hidden="1"/>
    </xf>
    <xf numFmtId="0" fontId="23" fillId="3" borderId="0" xfId="0" applyFont="1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/>
      <protection hidden="1"/>
    </xf>
    <xf numFmtId="0" fontId="0" fillId="2" borderId="8" xfId="0" applyFill="1" applyBorder="1" applyAlignment="1" applyProtection="1">
      <alignment horizontal="left"/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0" fillId="2" borderId="9" xfId="0" applyFill="1" applyBorder="1" applyAlignment="1" applyProtection="1">
      <alignment horizontal="left"/>
      <protection hidden="1"/>
    </xf>
    <xf numFmtId="0" fontId="16" fillId="2" borderId="9" xfId="0" applyFont="1" applyFill="1" applyBorder="1" applyAlignment="1" applyProtection="1">
      <alignment horizontal="left"/>
      <protection hidden="1"/>
    </xf>
    <xf numFmtId="0" fontId="0" fillId="2" borderId="10" xfId="0" applyFill="1" applyBorder="1" applyAlignment="1" applyProtection="1">
      <alignment horizontal="left"/>
      <protection hidden="1"/>
    </xf>
    <xf numFmtId="0" fontId="0" fillId="2" borderId="4" xfId="0" applyFill="1" applyBorder="1" applyAlignment="1" applyProtection="1">
      <alignment horizontal="left"/>
      <protection hidden="1"/>
    </xf>
    <xf numFmtId="0" fontId="0" fillId="2" borderId="11" xfId="0" applyFill="1" applyBorder="1" applyAlignment="1" applyProtection="1">
      <alignment horizontal="left"/>
      <protection hidden="1"/>
    </xf>
    <xf numFmtId="0" fontId="15" fillId="5" borderId="6" xfId="0" applyFont="1" applyFill="1" applyBorder="1" applyAlignment="1" applyProtection="1">
      <alignment horizontal="left" vertical="top"/>
      <protection hidden="1"/>
    </xf>
    <xf numFmtId="0" fontId="2" fillId="5" borderId="3" xfId="0" applyFont="1" applyFill="1" applyBorder="1" applyAlignment="1" applyProtection="1">
      <alignment horizontal="left"/>
      <protection hidden="1"/>
    </xf>
    <xf numFmtId="0" fontId="5" fillId="5" borderId="7" xfId="0" applyFont="1" applyFill="1" applyBorder="1" applyAlignment="1" applyProtection="1">
      <alignment horizontal="left"/>
      <protection hidden="1"/>
    </xf>
    <xf numFmtId="0" fontId="5" fillId="5" borderId="8" xfId="0" applyFont="1" applyFill="1" applyBorder="1" applyAlignment="1" applyProtection="1">
      <alignment horizontal="left"/>
      <protection hidden="1"/>
    </xf>
    <xf numFmtId="0" fontId="5" fillId="5" borderId="0" xfId="0" applyFont="1" applyFill="1" applyBorder="1" applyAlignment="1" applyProtection="1">
      <alignment horizontal="left"/>
      <protection hidden="1"/>
    </xf>
    <xf numFmtId="0" fontId="5" fillId="5" borderId="9" xfId="0" applyFont="1" applyFill="1" applyBorder="1" applyAlignment="1" applyProtection="1">
      <alignment horizontal="left"/>
      <protection hidden="1"/>
    </xf>
    <xf numFmtId="0" fontId="5" fillId="3" borderId="1" xfId="0" applyFont="1" applyFill="1" applyBorder="1" applyAlignment="1" applyProtection="1">
      <alignment horizontal="left"/>
      <protection hidden="1"/>
    </xf>
    <xf numFmtId="0" fontId="5" fillId="4" borderId="1" xfId="0" applyFont="1" applyFill="1" applyBorder="1" applyAlignment="1" applyProtection="1">
      <alignment horizontal="left"/>
      <protection hidden="1"/>
    </xf>
    <xf numFmtId="0" fontId="5" fillId="5" borderId="10" xfId="0" applyFont="1" applyFill="1" applyBorder="1" applyAlignment="1" applyProtection="1">
      <alignment horizontal="left"/>
      <protection hidden="1"/>
    </xf>
    <xf numFmtId="0" fontId="5" fillId="5" borderId="4" xfId="0" applyFont="1" applyFill="1" applyBorder="1" applyAlignment="1" applyProtection="1">
      <alignment horizontal="left"/>
      <protection hidden="1"/>
    </xf>
    <xf numFmtId="0" fontId="5" fillId="5" borderId="11" xfId="0" applyFont="1" applyFill="1" applyBorder="1" applyAlignment="1" applyProtection="1">
      <alignment horizontal="left"/>
      <protection hidden="1"/>
    </xf>
    <xf numFmtId="0" fontId="17" fillId="0" borderId="6" xfId="0" applyFont="1" applyBorder="1" applyAlignment="1" applyProtection="1">
      <alignment horizontal="left"/>
      <protection hidden="1"/>
    </xf>
    <xf numFmtId="0" fontId="17" fillId="0" borderId="3" xfId="0" applyFont="1" applyBorder="1" applyAlignment="1" applyProtection="1">
      <alignment horizontal="left"/>
      <protection hidden="1"/>
    </xf>
    <xf numFmtId="0" fontId="17" fillId="0" borderId="7" xfId="0" applyFont="1" applyBorder="1" applyAlignment="1" applyProtection="1">
      <alignment horizontal="left"/>
      <protection hidden="1"/>
    </xf>
    <xf numFmtId="43" fontId="0" fillId="4" borderId="18" xfId="1" applyFont="1" applyFill="1" applyBorder="1" applyAlignment="1" applyProtection="1">
      <alignment horizontal="right" vertical="center"/>
      <protection hidden="1"/>
    </xf>
    <xf numFmtId="43" fontId="0" fillId="4" borderId="20" xfId="1" applyFont="1" applyFill="1" applyBorder="1" applyAlignment="1" applyProtection="1">
      <alignment horizontal="right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top"/>
      <protection hidden="1"/>
    </xf>
    <xf numFmtId="0" fontId="19" fillId="0" borderId="6" xfId="0" applyFont="1" applyBorder="1" applyAlignment="1" applyProtection="1">
      <alignment horizontal="center" vertical="center"/>
      <protection hidden="1"/>
    </xf>
    <xf numFmtId="0" fontId="19" fillId="0" borderId="3" xfId="0" applyFont="1" applyBorder="1" applyAlignment="1" applyProtection="1">
      <alignment horizontal="center" vertical="center"/>
      <protection hidden="1"/>
    </xf>
    <xf numFmtId="0" fontId="19" fillId="0" borderId="7" xfId="0" applyFont="1" applyBorder="1" applyAlignment="1" applyProtection="1">
      <alignment horizontal="center" vertical="center"/>
      <protection hidden="1"/>
    </xf>
    <xf numFmtId="10" fontId="0" fillId="4" borderId="25" xfId="0" applyNumberFormat="1" applyFill="1" applyBorder="1" applyAlignment="1" applyProtection="1">
      <alignment horizontal="right" vertical="center"/>
      <protection hidden="1"/>
    </xf>
    <xf numFmtId="10" fontId="0" fillId="4" borderId="20" xfId="0" applyNumberFormat="1" applyFill="1" applyBorder="1" applyAlignment="1" applyProtection="1">
      <alignment horizontal="right" vertical="center"/>
      <protection hidden="1"/>
    </xf>
    <xf numFmtId="10" fontId="0" fillId="4" borderId="21" xfId="0" applyNumberFormat="1" applyFill="1" applyBorder="1" applyAlignment="1" applyProtection="1">
      <alignment horizontal="right" vertical="center"/>
      <protection hidden="1"/>
    </xf>
    <xf numFmtId="10" fontId="0" fillId="4" borderId="18" xfId="0" applyNumberFormat="1" applyFill="1" applyBorder="1" applyAlignment="1" applyProtection="1">
      <alignment horizontal="right" vertical="center"/>
      <protection hidden="1"/>
    </xf>
    <xf numFmtId="10" fontId="0" fillId="4" borderId="21" xfId="2" applyNumberFormat="1" applyFont="1" applyFill="1" applyBorder="1" applyAlignment="1" applyProtection="1">
      <alignment horizontal="right" vertical="center"/>
      <protection hidden="1"/>
    </xf>
    <xf numFmtId="10" fontId="0" fillId="4" borderId="18" xfId="2" applyNumberFormat="1" applyFont="1" applyFill="1" applyBorder="1" applyAlignment="1" applyProtection="1">
      <alignment horizontal="right" vertical="center"/>
      <protection hidden="1"/>
    </xf>
    <xf numFmtId="0" fontId="24" fillId="0" borderId="0" xfId="0" applyFont="1" applyFill="1" applyBorder="1" applyAlignment="1" applyProtection="1">
      <alignment horizontal="left"/>
      <protection hidden="1"/>
    </xf>
    <xf numFmtId="0" fontId="25" fillId="0" borderId="0" xfId="0" applyFont="1" applyFill="1" applyBorder="1" applyAlignment="1" applyProtection="1">
      <alignment horizontal="left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43" fontId="22" fillId="4" borderId="18" xfId="0" applyNumberFormat="1" applyFont="1" applyFill="1" applyBorder="1" applyAlignment="1" applyProtection="1">
      <alignment horizontal="center" vertical="center" wrapText="1"/>
      <protection hidden="1"/>
    </xf>
    <xf numFmtId="43" fontId="22" fillId="4" borderId="17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top" wrapText="1"/>
      <protection hidden="1"/>
    </xf>
    <xf numFmtId="43" fontId="22" fillId="4" borderId="9" xfId="0" applyNumberFormat="1" applyFont="1" applyFill="1" applyBorder="1" applyAlignment="1" applyProtection="1">
      <alignment horizontal="center" vertical="center" wrapText="1"/>
      <protection hidden="1"/>
    </xf>
    <xf numFmtId="43" fontId="22" fillId="4" borderId="11" xfId="0" applyNumberFormat="1" applyFont="1" applyFill="1" applyBorder="1" applyAlignment="1" applyProtection="1">
      <alignment horizontal="center" vertical="center" wrapText="1"/>
      <protection hidden="1"/>
    </xf>
    <xf numFmtId="43" fontId="0" fillId="4" borderId="9" xfId="1" applyFont="1" applyFill="1" applyBorder="1" applyAlignment="1" applyProtection="1">
      <alignment horizontal="right" vertical="center"/>
      <protection hidden="1"/>
    </xf>
  </cellXfs>
  <cellStyles count="4">
    <cellStyle name="Komma" xfId="1" builtinId="3"/>
    <cellStyle name="Negaitves Impairment" xfId="3"/>
    <cellStyle name="Prozent" xfId="2" builtinId="5"/>
    <cellStyle name="Standard" xfId="0" builtinId="0"/>
  </cellStyles>
  <dxfs count="5"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  <color rgb="FFFF0000"/>
      </font>
    </dxf>
    <dxf>
      <font>
        <b val="0"/>
        <i/>
        <color auto="1"/>
      </font>
    </dxf>
  </dxfs>
  <tableStyles count="0" defaultTableStyle="TableStyleMedium2" defaultPivotStyle="PivotStyleLight16"/>
  <colors>
    <mruColors>
      <color rgb="FFCFF4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E22"/>
  <sheetViews>
    <sheetView showGridLines="0" workbookViewId="0"/>
  </sheetViews>
  <sheetFormatPr baseColWidth="10" defaultColWidth="11.5703125" defaultRowHeight="15" zeroHeight="1" x14ac:dyDescent="0.25"/>
  <cols>
    <col min="1" max="2" width="5.140625" style="74" customWidth="1"/>
    <col min="3" max="3" width="114.140625" style="74" customWidth="1"/>
    <col min="4" max="4" width="1.5703125" style="1" customWidth="1"/>
    <col min="5" max="5" width="11.5703125" style="1" hidden="1"/>
    <col min="6" max="16383" width="0" style="1" hidden="1" customWidth="1"/>
    <col min="16384" max="16384" width="0.28515625" style="1" customWidth="1"/>
  </cols>
  <sheetData>
    <row r="1" spans="1:3" ht="15.75" thickBot="1" x14ac:dyDescent="0.3"/>
    <row r="2" spans="1:3" ht="21" x14ac:dyDescent="0.35">
      <c r="A2" s="93" t="s">
        <v>32</v>
      </c>
      <c r="B2" s="94"/>
      <c r="C2" s="95"/>
    </row>
    <row r="3" spans="1:3" x14ac:dyDescent="0.25">
      <c r="A3" s="75"/>
      <c r="B3" s="76"/>
      <c r="C3" s="77"/>
    </row>
    <row r="4" spans="1:3" x14ac:dyDescent="0.25">
      <c r="A4" s="75"/>
      <c r="B4" s="76"/>
      <c r="C4" s="77"/>
    </row>
    <row r="5" spans="1:3" x14ac:dyDescent="0.25">
      <c r="A5" s="75"/>
      <c r="B5" s="76"/>
      <c r="C5" s="77"/>
    </row>
    <row r="6" spans="1:3" x14ac:dyDescent="0.25">
      <c r="A6" s="75"/>
      <c r="B6" s="76"/>
      <c r="C6" s="77"/>
    </row>
    <row r="7" spans="1:3" x14ac:dyDescent="0.25">
      <c r="A7" s="75"/>
      <c r="B7" s="76"/>
      <c r="C7" s="77"/>
    </row>
    <row r="8" spans="1:3" ht="21" x14ac:dyDescent="0.35">
      <c r="A8" s="75"/>
      <c r="B8" s="76"/>
      <c r="C8" s="78" t="s">
        <v>33</v>
      </c>
    </row>
    <row r="9" spans="1:3" x14ac:dyDescent="0.25">
      <c r="A9" s="75"/>
      <c r="B9" s="76"/>
      <c r="C9" s="77"/>
    </row>
    <row r="10" spans="1:3" x14ac:dyDescent="0.25">
      <c r="A10" s="75"/>
      <c r="B10" s="76"/>
      <c r="C10" s="77"/>
    </row>
    <row r="11" spans="1:3" x14ac:dyDescent="0.25">
      <c r="A11" s="75"/>
      <c r="B11" s="76"/>
      <c r="C11" s="77"/>
    </row>
    <row r="12" spans="1:3" x14ac:dyDescent="0.25">
      <c r="A12" s="75"/>
      <c r="B12" s="76"/>
      <c r="C12" s="77"/>
    </row>
    <row r="13" spans="1:3" x14ac:dyDescent="0.25">
      <c r="A13" s="75"/>
      <c r="B13" s="76"/>
      <c r="C13" s="77"/>
    </row>
    <row r="14" spans="1:3" ht="15.75" thickBot="1" x14ac:dyDescent="0.3">
      <c r="A14" s="79"/>
      <c r="B14" s="80"/>
      <c r="C14" s="81"/>
    </row>
    <row r="15" spans="1:3" ht="19.5" customHeight="1" x14ac:dyDescent="0.25">
      <c r="A15" s="82" t="s">
        <v>30</v>
      </c>
      <c r="B15" s="83"/>
      <c r="C15" s="84"/>
    </row>
    <row r="16" spans="1:3" x14ac:dyDescent="0.25">
      <c r="A16" s="85">
        <v>1</v>
      </c>
      <c r="B16" s="86"/>
      <c r="C16" s="87" t="s">
        <v>28</v>
      </c>
    </row>
    <row r="17" spans="1:3" x14ac:dyDescent="0.25">
      <c r="A17" s="85"/>
      <c r="B17" s="86"/>
      <c r="C17" s="87"/>
    </row>
    <row r="18" spans="1:3" x14ac:dyDescent="0.25">
      <c r="A18" s="85">
        <v>2</v>
      </c>
      <c r="B18" s="88"/>
      <c r="C18" s="87" t="s">
        <v>52</v>
      </c>
    </row>
    <row r="19" spans="1:3" x14ac:dyDescent="0.25">
      <c r="A19" s="85"/>
      <c r="B19" s="89"/>
      <c r="C19" s="87" t="s">
        <v>31</v>
      </c>
    </row>
    <row r="20" spans="1:3" ht="24" customHeight="1" x14ac:dyDescent="0.25">
      <c r="A20" s="85"/>
      <c r="B20" s="86"/>
      <c r="C20" s="87"/>
    </row>
    <row r="21" spans="1:3" ht="15.75" thickBot="1" x14ac:dyDescent="0.3">
      <c r="A21" s="90">
        <v>3</v>
      </c>
      <c r="B21" s="91"/>
      <c r="C21" s="92" t="s">
        <v>29</v>
      </c>
    </row>
    <row r="22" spans="1:3" x14ac:dyDescent="0.25"/>
  </sheetData>
  <sheetProtection sheet="1" objects="1" scenarios="1"/>
  <mergeCells count="1">
    <mergeCell ref="A2:C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23"/>
  <sheetViews>
    <sheetView showGridLines="0" tabSelected="1" workbookViewId="0">
      <selection activeCell="G17" sqref="G17"/>
    </sheetView>
  </sheetViews>
  <sheetFormatPr baseColWidth="10" defaultColWidth="0" defaultRowHeight="15" zeroHeight="1" x14ac:dyDescent="0.25"/>
  <cols>
    <col min="1" max="1" width="3.28515625" style="1" customWidth="1"/>
    <col min="2" max="2" width="37.7109375" style="1" customWidth="1"/>
    <col min="3" max="7" width="19.140625" style="1" customWidth="1"/>
    <col min="8" max="8" width="4.42578125" style="1" customWidth="1"/>
    <col min="9" max="9" width="3.42578125" style="1" customWidth="1"/>
    <col min="10" max="16384" width="11.5703125" style="1" hidden="1"/>
  </cols>
  <sheetData>
    <row r="1" spans="2:8" ht="15.75" thickBot="1" x14ac:dyDescent="0.3"/>
    <row r="2" spans="2:8" ht="21" x14ac:dyDescent="0.35">
      <c r="B2" s="40" t="s">
        <v>46</v>
      </c>
      <c r="C2" s="41"/>
      <c r="D2" s="41"/>
      <c r="E2" s="41"/>
      <c r="F2" s="41"/>
      <c r="G2" s="41"/>
      <c r="H2" s="42"/>
    </row>
    <row r="3" spans="2:8" ht="18.75" x14ac:dyDescent="0.3">
      <c r="B3" s="43"/>
      <c r="C3" s="44"/>
      <c r="D3" s="45"/>
      <c r="E3" s="73" t="s">
        <v>34</v>
      </c>
      <c r="F3" s="45"/>
      <c r="G3" s="45"/>
      <c r="H3" s="46"/>
    </row>
    <row r="4" spans="2:8" x14ac:dyDescent="0.25">
      <c r="B4" s="47"/>
      <c r="C4" s="45"/>
      <c r="D4" s="45"/>
      <c r="E4" s="45"/>
      <c r="F4" s="45"/>
      <c r="G4" s="45"/>
      <c r="H4" s="46"/>
    </row>
    <row r="5" spans="2:8" x14ac:dyDescent="0.25">
      <c r="B5" s="48"/>
      <c r="C5" s="49" t="s">
        <v>36</v>
      </c>
      <c r="D5" s="49" t="s">
        <v>40</v>
      </c>
      <c r="E5" s="49" t="s">
        <v>35</v>
      </c>
      <c r="F5" s="49" t="s">
        <v>37</v>
      </c>
      <c r="G5" s="50" t="s">
        <v>38</v>
      </c>
      <c r="H5" s="46"/>
    </row>
    <row r="6" spans="2:8" x14ac:dyDescent="0.25">
      <c r="B6" s="27" t="s">
        <v>23</v>
      </c>
      <c r="C6" s="51" t="str">
        <f>'DCF-Bewertung (Value in Use)'!L4</f>
        <v>-</v>
      </c>
      <c r="D6" s="51" t="str">
        <f>'DCF-Bewertung (Value in Use)'!M4</f>
        <v>-</v>
      </c>
      <c r="E6" s="52" t="str">
        <f>'DCF-Bewertung (Value in Use)'!N4</f>
        <v>-</v>
      </c>
      <c r="F6" s="51" t="str">
        <f>'DCF-Bewertung (Value in Use)'!O4</f>
        <v>-</v>
      </c>
      <c r="G6" s="51" t="str">
        <f>'DCF-Bewertung (Value in Use)'!P4</f>
        <v>-</v>
      </c>
      <c r="H6" s="46"/>
    </row>
    <row r="7" spans="2:8" x14ac:dyDescent="0.25">
      <c r="B7" s="27" t="s">
        <v>1</v>
      </c>
      <c r="C7" s="53">
        <f t="shared" ref="C7:D9" si="0">D7</f>
        <v>0</v>
      </c>
      <c r="D7" s="53">
        <f t="shared" si="0"/>
        <v>0</v>
      </c>
      <c r="E7" s="72"/>
      <c r="F7" s="53">
        <f t="shared" ref="F7:G9" si="1">E7</f>
        <v>0</v>
      </c>
      <c r="G7" s="53">
        <f t="shared" si="1"/>
        <v>0</v>
      </c>
      <c r="H7" s="46"/>
    </row>
    <row r="8" spans="2:8" x14ac:dyDescent="0.25">
      <c r="B8" s="27" t="s">
        <v>0</v>
      </c>
      <c r="C8" s="53">
        <f t="shared" si="0"/>
        <v>0</v>
      </c>
      <c r="D8" s="53">
        <f t="shared" si="0"/>
        <v>0</v>
      </c>
      <c r="E8" s="72"/>
      <c r="F8" s="53">
        <f t="shared" si="1"/>
        <v>0</v>
      </c>
      <c r="G8" s="53">
        <f t="shared" si="1"/>
        <v>0</v>
      </c>
      <c r="H8" s="46"/>
    </row>
    <row r="9" spans="2:8" x14ac:dyDescent="0.25">
      <c r="B9" s="27" t="s">
        <v>7</v>
      </c>
      <c r="C9" s="53">
        <f t="shared" si="0"/>
        <v>0</v>
      </c>
      <c r="D9" s="53">
        <f t="shared" si="0"/>
        <v>0</v>
      </c>
      <c r="E9" s="72"/>
      <c r="F9" s="53">
        <f t="shared" si="1"/>
        <v>0</v>
      </c>
      <c r="G9" s="53">
        <f t="shared" si="1"/>
        <v>0</v>
      </c>
      <c r="H9" s="54"/>
    </row>
    <row r="10" spans="2:8" x14ac:dyDescent="0.25">
      <c r="B10" s="27" t="s">
        <v>8</v>
      </c>
      <c r="C10" s="53">
        <f>'DCF-Bewertung (Value in Use)'!L6</f>
        <v>0</v>
      </c>
      <c r="D10" s="53">
        <f>'DCF-Bewertung (Value in Use)'!M6</f>
        <v>0</v>
      </c>
      <c r="E10" s="55">
        <f>'DCF-Bewertung (Value in Use)'!N6</f>
        <v>0</v>
      </c>
      <c r="F10" s="53">
        <f>'DCF-Bewertung (Value in Use)'!O6</f>
        <v>0</v>
      </c>
      <c r="G10" s="53">
        <f>'DCF-Bewertung (Value in Use)'!P6</f>
        <v>0</v>
      </c>
      <c r="H10" s="46"/>
    </row>
    <row r="11" spans="2:8" ht="15.75" thickBot="1" x14ac:dyDescent="0.3">
      <c r="B11" s="56"/>
      <c r="C11" s="57"/>
      <c r="D11" s="57"/>
      <c r="E11" s="57"/>
      <c r="F11" s="57"/>
      <c r="G11" s="57"/>
      <c r="H11" s="58"/>
    </row>
    <row r="12" spans="2:8" ht="15.75" thickBot="1" x14ac:dyDescent="0.3">
      <c r="B12" s="59"/>
      <c r="C12" s="60"/>
      <c r="D12" s="60"/>
      <c r="E12" s="60"/>
      <c r="F12" s="60"/>
      <c r="G12" s="60"/>
    </row>
    <row r="13" spans="2:8" ht="21" x14ac:dyDescent="0.35">
      <c r="B13" s="40" t="s">
        <v>47</v>
      </c>
      <c r="C13" s="61"/>
      <c r="D13" s="61"/>
      <c r="E13" s="61"/>
      <c r="F13" s="61"/>
      <c r="G13" s="61"/>
      <c r="H13" s="42"/>
    </row>
    <row r="14" spans="2:8" x14ac:dyDescent="0.25">
      <c r="B14" s="48"/>
      <c r="C14" s="49" t="s">
        <v>36</v>
      </c>
      <c r="D14" s="49" t="s">
        <v>40</v>
      </c>
      <c r="E14" s="49" t="s">
        <v>35</v>
      </c>
      <c r="F14" s="49" t="s">
        <v>37</v>
      </c>
      <c r="G14" s="49" t="s">
        <v>38</v>
      </c>
      <c r="H14" s="46"/>
    </row>
    <row r="15" spans="2:8" ht="20.25" customHeight="1" x14ac:dyDescent="0.25">
      <c r="B15" s="27" t="s">
        <v>9</v>
      </c>
      <c r="C15" s="62">
        <f>IF(C8&gt;0,MIN(C7,(MAX(C9:C10))),0)</f>
        <v>0</v>
      </c>
      <c r="D15" s="62">
        <f>IF(D8&gt;0,MIN(D7,(MAX(D9:D10))),0)</f>
        <v>0</v>
      </c>
      <c r="E15" s="62">
        <f>IF(E8&gt;0,MIN(E7,(MAX(E9:E10))),0)</f>
        <v>0</v>
      </c>
      <c r="F15" s="62">
        <f>IF(F8&gt;0,MIN(F7,(MAX(F9:F10))),0)</f>
        <v>0</v>
      </c>
      <c r="G15" s="62">
        <f>IF(G8&gt;0,MIN(G7,(MAX(G9:G10))),0)</f>
        <v>0</v>
      </c>
      <c r="H15" s="46"/>
    </row>
    <row r="16" spans="2:8" ht="20.25" customHeight="1" x14ac:dyDescent="0.25">
      <c r="B16" s="27" t="s">
        <v>0</v>
      </c>
      <c r="C16" s="62">
        <f>C8</f>
        <v>0</v>
      </c>
      <c r="D16" s="62">
        <f>D8</f>
        <v>0</v>
      </c>
      <c r="E16" s="62">
        <f>E8</f>
        <v>0</v>
      </c>
      <c r="F16" s="62">
        <f>F8</f>
        <v>0</v>
      </c>
      <c r="G16" s="62">
        <f>G8</f>
        <v>0</v>
      </c>
      <c r="H16" s="46"/>
    </row>
    <row r="17" spans="2:8" ht="20.25" customHeight="1" x14ac:dyDescent="0.25">
      <c r="B17" s="63" t="s">
        <v>25</v>
      </c>
      <c r="C17" s="64">
        <f>IF(C15=0,0,C8-C15)</f>
        <v>0</v>
      </c>
      <c r="D17" s="64">
        <f>IF(D15=0,0,D8-D15)</f>
        <v>0</v>
      </c>
      <c r="E17" s="64">
        <f>IF(E15=0,0,E8-E15)</f>
        <v>0</v>
      </c>
      <c r="F17" s="64">
        <f>IF(F15=0,0,F8-F15)</f>
        <v>0</v>
      </c>
      <c r="G17" s="64">
        <f>IF(G15=0,0,G8-G15)</f>
        <v>0</v>
      </c>
      <c r="H17" s="46"/>
    </row>
    <row r="18" spans="2:8" ht="26.25" customHeight="1" x14ac:dyDescent="0.25">
      <c r="B18" s="65" t="s">
        <v>27</v>
      </c>
      <c r="C18" s="66" t="str">
        <f>IF(C15=0,"-",IF(C17&lt;=0,"Nein","Ja"))</f>
        <v>-</v>
      </c>
      <c r="D18" s="66" t="str">
        <f>IF(D15=0,"-",IF(D17&lt;=0,"Nein","Ja"))</f>
        <v>-</v>
      </c>
      <c r="E18" s="66" t="str">
        <f>IF(E15=0,"-",IF(E17&lt;=0,"Nein","Ja"))</f>
        <v>-</v>
      </c>
      <c r="F18" s="66" t="str">
        <f>IF(F15=0,"-",IF(F17&lt;=0,"Nein","Ja"))</f>
        <v>-</v>
      </c>
      <c r="G18" s="66" t="str">
        <f>IF(G15=0,"-",IF(G17&lt;=0,"Nein","Ja"))</f>
        <v>-</v>
      </c>
      <c r="H18" s="46"/>
    </row>
    <row r="19" spans="2:8" ht="59.45" customHeight="1" x14ac:dyDescent="0.25">
      <c r="B19" s="67" t="s">
        <v>26</v>
      </c>
      <c r="C19" s="68" t="str">
        <f>IF(C18="-","fehlende Werte für Berechnung", IF(C17=0,"keine Wertberichtigung notwendig", IF(C15=0,"-",IF(C17&lt;=0,"Aufwertung prüfen gem. OR 960 Abs. 2","Buchwert anpassen gem. OR960 Abs. 3"))))</f>
        <v>fehlende Werte für Berechnung</v>
      </c>
      <c r="D19" s="68" t="str">
        <f t="shared" ref="D19:G19" si="2">IF(D18="-","fehlende Werte für Berechnung", IF(D17=0,"keine Wertberichtigung notwendig", IF(D15=0,"-",IF(D17&lt;=0,"Aufwertung prüfen gem. OR 960 Abs. 2","Buchwert anpassen gem. OR960 Abs. 3"))))</f>
        <v>fehlende Werte für Berechnung</v>
      </c>
      <c r="E19" s="68" t="str">
        <f t="shared" si="2"/>
        <v>fehlende Werte für Berechnung</v>
      </c>
      <c r="F19" s="68" t="str">
        <f t="shared" si="2"/>
        <v>fehlende Werte für Berechnung</v>
      </c>
      <c r="G19" s="68" t="str">
        <f t="shared" si="2"/>
        <v>fehlende Werte für Berechnung</v>
      </c>
      <c r="H19" s="46"/>
    </row>
    <row r="20" spans="2:8" ht="15.75" thickBot="1" x14ac:dyDescent="0.3">
      <c r="B20" s="69"/>
      <c r="C20" s="70"/>
      <c r="D20" s="70"/>
      <c r="E20" s="70"/>
      <c r="F20" s="70"/>
      <c r="G20" s="70"/>
      <c r="H20" s="58"/>
    </row>
    <row r="21" spans="2:8" x14ac:dyDescent="0.25">
      <c r="B21" s="71"/>
    </row>
    <row r="22" spans="2:8" hidden="1" x14ac:dyDescent="0.25">
      <c r="B22" s="71"/>
    </row>
    <row r="23" spans="2:8" hidden="1" x14ac:dyDescent="0.25">
      <c r="B23" s="71"/>
    </row>
  </sheetData>
  <sheetProtection sheet="1" objects="1" scenarios="1"/>
  <conditionalFormatting sqref="C17:G17">
    <cfRule type="cellIs" dxfId="4" priority="1" operator="lessThan">
      <formula>0</formula>
    </cfRule>
    <cfRule type="cellIs" dxfId="3" priority="2" operator="greaterThan">
      <formula>0</formula>
    </cfRule>
  </conditionalFormatting>
  <dataValidations count="1">
    <dataValidation type="decimal" operator="greaterThanOrEqual" allowBlank="1" showInputMessage="1" showErrorMessage="1" errorTitle="Fehlerhafte Eingabe" error="Nur positive Zahlenwerte sind erlaubt." sqref="E7:E9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Q30"/>
  <sheetViews>
    <sheetView showGridLines="0" workbookViewId="0">
      <selection activeCell="J24" sqref="J24"/>
    </sheetView>
  </sheetViews>
  <sheetFormatPr baseColWidth="10" defaultColWidth="0" defaultRowHeight="15" zeroHeight="1" x14ac:dyDescent="0.25"/>
  <cols>
    <col min="1" max="1" width="3.85546875" style="1" customWidth="1"/>
    <col min="2" max="2" width="29.5703125" style="1" customWidth="1"/>
    <col min="3" max="3" width="12.5703125" style="1" bestFit="1" customWidth="1"/>
    <col min="4" max="7" width="11.5703125" style="1" customWidth="1"/>
    <col min="8" max="8" width="12.140625" style="1" customWidth="1"/>
    <col min="9" max="10" width="11.5703125" style="1" customWidth="1"/>
    <col min="11" max="11" width="30" style="1" customWidth="1"/>
    <col min="12" max="16" width="16.7109375" style="1" customWidth="1"/>
    <col min="17" max="17" width="5" style="1" customWidth="1"/>
    <col min="18" max="16384" width="11.5703125" style="1" hidden="1"/>
  </cols>
  <sheetData>
    <row r="1" spans="2:16" ht="15.75" thickBot="1" x14ac:dyDescent="0.3">
      <c r="K1" s="2"/>
      <c r="L1" s="2"/>
      <c r="M1" s="2"/>
      <c r="N1" s="2"/>
      <c r="O1" s="2"/>
      <c r="P1" s="2"/>
    </row>
    <row r="2" spans="2:16" ht="25.5" customHeight="1" x14ac:dyDescent="0.25">
      <c r="B2" s="3" t="str">
        <f>Bewertung!E3</f>
        <v>Name Aktiva</v>
      </c>
      <c r="C2" s="4"/>
      <c r="D2" s="99" t="s">
        <v>35</v>
      </c>
      <c r="E2" s="99"/>
      <c r="F2" s="99"/>
      <c r="G2" s="99"/>
      <c r="H2" s="99"/>
      <c r="I2" s="5"/>
      <c r="J2" s="6"/>
      <c r="K2" s="100" t="s">
        <v>43</v>
      </c>
      <c r="L2" s="101"/>
      <c r="M2" s="101"/>
      <c r="N2" s="101"/>
      <c r="O2" s="101"/>
      <c r="P2" s="102"/>
    </row>
    <row r="3" spans="2:16" x14ac:dyDescent="0.25">
      <c r="B3" s="7"/>
      <c r="C3" s="2"/>
      <c r="D3" s="2"/>
      <c r="E3" s="2"/>
      <c r="F3" s="2"/>
      <c r="G3" s="2"/>
      <c r="H3" s="2"/>
      <c r="I3" s="8"/>
      <c r="K3" s="9"/>
      <c r="L3" s="10" t="s">
        <v>36</v>
      </c>
      <c r="M3" s="10" t="s">
        <v>40</v>
      </c>
      <c r="N3" s="10" t="s">
        <v>35</v>
      </c>
      <c r="O3" s="10" t="s">
        <v>37</v>
      </c>
      <c r="P3" s="11" t="s">
        <v>41</v>
      </c>
    </row>
    <row r="4" spans="2:16" x14ac:dyDescent="0.25">
      <c r="B4" s="12" t="s">
        <v>23</v>
      </c>
      <c r="C4" s="34"/>
      <c r="D4" s="110" t="s">
        <v>53</v>
      </c>
      <c r="E4" s="110"/>
      <c r="F4" s="110"/>
      <c r="G4" s="110"/>
      <c r="H4" s="2"/>
      <c r="I4" s="8"/>
      <c r="K4" s="98" t="s">
        <v>23</v>
      </c>
      <c r="L4" s="107" t="str">
        <f>IF(ISBLANK(C4),"-",N4-0.02)</f>
        <v>-</v>
      </c>
      <c r="M4" s="107" t="str">
        <f>IF(ISBLANK(C4),"-",N4-0.01)</f>
        <v>-</v>
      </c>
      <c r="N4" s="105" t="str">
        <f>IF(ISBLANK(C4),"-",C4)</f>
        <v>-</v>
      </c>
      <c r="O4" s="105" t="str">
        <f>IF(ISBLANK(C4),"-",N4+0.01)</f>
        <v>-</v>
      </c>
      <c r="P4" s="103" t="str">
        <f>IF(ISBLANK(C4),"-",N4+0.02)</f>
        <v>-</v>
      </c>
    </row>
    <row r="5" spans="2:16" x14ac:dyDescent="0.25">
      <c r="B5" s="13" t="s">
        <v>45</v>
      </c>
      <c r="C5" s="34"/>
      <c r="D5" s="109"/>
      <c r="E5" s="109"/>
      <c r="F5" s="109"/>
      <c r="G5" s="2"/>
      <c r="H5" s="2"/>
      <c r="I5" s="8"/>
      <c r="K5" s="98"/>
      <c r="L5" s="108"/>
      <c r="M5" s="108"/>
      <c r="N5" s="106"/>
      <c r="O5" s="106"/>
      <c r="P5" s="104"/>
    </row>
    <row r="6" spans="2:16" x14ac:dyDescent="0.25">
      <c r="B6" s="12" t="s">
        <v>24</v>
      </c>
      <c r="C6" s="35"/>
      <c r="D6" s="2"/>
      <c r="E6" s="2"/>
      <c r="F6" s="2"/>
      <c r="G6" s="2"/>
      <c r="H6" s="2"/>
      <c r="I6" s="8"/>
      <c r="K6" s="98" t="s">
        <v>42</v>
      </c>
      <c r="L6" s="96">
        <f>IF(ISBLANK(C4),0,IF(N4-0.02&lt;=0,0,IF(L4&lt;=$C$5,0,NPV(L4,$C$18,$D$18,$E$18,$F$18,($G$18+($H$18/(L4-$C$5))))-$C$6)))</f>
        <v>0</v>
      </c>
      <c r="M6" s="96">
        <f>IF(ISBLANK(C4),0,IF(N4-0.01&lt;=0,0,IF(M4&lt;=$C$5,0,NPV(M4,$C$18,$D$18,$E$18,$F$18,($G$18+($H$18/(M4-$C$5))))-$C$6)))</f>
        <v>0</v>
      </c>
      <c r="N6" s="96">
        <f>IF(ISBLANK(C4),0,IF(N4&lt;=$C$5,0,NPV(N4,$C$18,$D$18,$E$18,$F$18,($G$18+($H$18/(N4-$C$5))))-$C$6))</f>
        <v>0</v>
      </c>
      <c r="O6" s="96">
        <f>IF(ISBLANK(C4),0,IF(O4&lt;=$C$5,0,NPV(O4,$C$18,$D$18,$E$18,$F$18,($G$18+($H$18/(O4-$C$5))))-$C$6))</f>
        <v>0</v>
      </c>
      <c r="P6" s="97">
        <f>IF(ISBLANK(C4),0,IF(P4&lt;=$C$5,0,NPV(P4,$C$18,$D$18,$E$18,$F$18,($G$18+($H$18/(P4-$C$5))))-$C$6))</f>
        <v>0</v>
      </c>
    </row>
    <row r="7" spans="2:16" x14ac:dyDescent="0.25">
      <c r="B7" s="12"/>
      <c r="C7" s="2"/>
      <c r="D7" s="2"/>
      <c r="E7" s="2"/>
      <c r="F7" s="2"/>
      <c r="G7" s="2"/>
      <c r="H7" s="2"/>
      <c r="I7" s="8"/>
      <c r="K7" s="98"/>
      <c r="L7" s="96"/>
      <c r="M7" s="96"/>
      <c r="N7" s="96"/>
      <c r="O7" s="96"/>
      <c r="P7" s="97"/>
    </row>
    <row r="8" spans="2:16" ht="18" customHeight="1" thickBot="1" x14ac:dyDescent="0.3">
      <c r="B8" s="14"/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10</v>
      </c>
      <c r="I8" s="8"/>
      <c r="K8" s="98"/>
      <c r="L8" s="96"/>
      <c r="M8" s="96"/>
      <c r="N8" s="96"/>
      <c r="O8" s="96"/>
      <c r="P8" s="97"/>
    </row>
    <row r="9" spans="2:16" ht="14.45" customHeight="1" x14ac:dyDescent="0.25">
      <c r="B9" s="16" t="s">
        <v>11</v>
      </c>
      <c r="C9" s="36"/>
      <c r="D9" s="36"/>
      <c r="E9" s="36"/>
      <c r="F9" s="36"/>
      <c r="G9" s="36"/>
      <c r="H9" s="36"/>
      <c r="I9" s="8"/>
      <c r="K9" s="115" t="s">
        <v>51</v>
      </c>
      <c r="L9" s="96">
        <f>IF(ISBLANK(C4),0,IF(N4-0.02&lt;=0,0,IF(L4&lt;=$C$5,0,((($H$18/(L4-$C$5)))*(1/(1+L4)^5))/(NPV(L4,$C$18,$D$18,$E$18,$F$18,($G$18+($H$18/(L4-$C$5))))))))</f>
        <v>0</v>
      </c>
      <c r="M9" s="96">
        <f>IF(ISBLANK(C4),0,IF(N4-0.01&lt;=0,0,IF(M4&lt;=$C$5,0,((($H$18/(M4-$C$5)))*(1/(1+M4)^5))/(NPV(M4,$C$18,$D$18,$E$18,$F$18,($G$18+($H$18/(M4-$C$5))))))))</f>
        <v>0</v>
      </c>
      <c r="N9" s="96">
        <f>IF(ISBLANK(C4),0,IF(N4&lt;=$C$5,0,((($H$18/(N4-$C$5)))*(1/(1+N4)^5))/(NPV(N4,$C$18,$D$18,$E$18,$F$18,($G$18+($H$18/(N4-$C$5)))))))</f>
        <v>0</v>
      </c>
      <c r="O9" s="96">
        <f>IF(ISBLANK(C4),0,IF(O4&lt;=$C$5,0,((($H$18/(O4-$C$5)))*(1/(1+O4)^5))/(NPV(O4,$C$18,$D$18,$E$18,$F$18,($G$18+($H$18/(O4-$C$5)))))))</f>
        <v>0</v>
      </c>
      <c r="P9" s="118">
        <f>IF(ISBLANK(C4),0,IF(P4&lt;=$C$5,0,((($H$18/(P4-$C$5)))*(1/(1+P4)^5))/(NPV(P4,$C$18,$D$18,$E$18,$F$18,($G$18+($H$18/(P4-$C$5)))))))</f>
        <v>0</v>
      </c>
    </row>
    <row r="10" spans="2:16" x14ac:dyDescent="0.25">
      <c r="B10" s="17" t="s">
        <v>12</v>
      </c>
      <c r="C10" s="37"/>
      <c r="D10" s="37"/>
      <c r="E10" s="37"/>
      <c r="F10" s="37"/>
      <c r="G10" s="37"/>
      <c r="H10" s="37"/>
      <c r="I10" s="8"/>
      <c r="K10" s="115"/>
      <c r="L10" s="96"/>
      <c r="M10" s="96"/>
      <c r="N10" s="96"/>
      <c r="O10" s="96"/>
      <c r="P10" s="118"/>
    </row>
    <row r="11" spans="2:16" x14ac:dyDescent="0.25">
      <c r="B11" s="18" t="s">
        <v>13</v>
      </c>
      <c r="C11" s="19">
        <f t="shared" ref="C11:H11" si="0">C9*C10</f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8"/>
      <c r="K11" s="111" t="s">
        <v>44</v>
      </c>
      <c r="L11" s="113">
        <f>IF(L9&gt;=0.9,"hohes Verhältnis Residualwert/Barwert - Barwert ewige Rente eher zu hoch",IF(ISBLANK(C4),0,IF(N4-0.02&lt;=0,"Unlogischer Diskontzinssatz
(0 oder negativ)",IF(L4&lt;=$C$5,"Diskontzinssatz ist ≤ ewiges Wachstum - keine Berechnung möglich",))))</f>
        <v>0</v>
      </c>
      <c r="M11" s="113">
        <f>IF(M9&gt;=0.9,"hohes Verhältnis Residualwert/Barwert - Barwert ewige Rente eher zu hoch",IF(ISBLANK(C4),0,IF(N4-0.01&lt;=0,"Unlogischer Diskontzinssatz
(0 oder negativ)",IF(M4&lt;=$C$5,"Diskontzinssatz ist ≤ ewiges Wachstum - keine Berechnung möglich",))))</f>
        <v>0</v>
      </c>
      <c r="N11" s="113" t="str">
        <f>IF(N9&gt;=0.9,"hohes Verhältnis Residualwert/Barwert - Barwert ewige Rente eher zu hoch",IF(ISBLANK(C4),"Diskontzinssatz muss definiert werden (Zelle C4).",IF(C4&lt;=0,"Unlogischer Diskontzinssatz
(0 oder negativ).",)))</f>
        <v>Diskontzinssatz muss definiert werden (Zelle C4).</v>
      </c>
      <c r="O11" s="113">
        <f>IF(O9&gt;=0.9,"hohes Verhältnis Residualwert/Barwert - Barwert ewige Rente eher zu hoch",IF(C4+0.01&lt;=0,"Unlogischer Diskontzinssatz
(0 oder negativ).",))</f>
        <v>0</v>
      </c>
      <c r="P11" s="116">
        <f>IF(P9&gt;=0.9,"hohes Verhältnis Residualwert/Barwert - Barwert ewige Rente eher zu hoch",IF(C4+0.02&lt;=0,"Unlogischer Diskontzinssatz
(0 oder negativ).",))</f>
        <v>0</v>
      </c>
    </row>
    <row r="12" spans="2:16" x14ac:dyDescent="0.25">
      <c r="B12" s="17" t="s">
        <v>50</v>
      </c>
      <c r="C12" s="38"/>
      <c r="D12" s="38"/>
      <c r="E12" s="38"/>
      <c r="F12" s="38"/>
      <c r="G12" s="38"/>
      <c r="H12" s="38"/>
      <c r="I12" s="8"/>
      <c r="K12" s="111"/>
      <c r="L12" s="113"/>
      <c r="M12" s="113"/>
      <c r="N12" s="113"/>
      <c r="O12" s="113"/>
      <c r="P12" s="116"/>
    </row>
    <row r="13" spans="2:16" x14ac:dyDescent="0.25">
      <c r="B13" s="17" t="s">
        <v>48</v>
      </c>
      <c r="C13" s="38"/>
      <c r="D13" s="38"/>
      <c r="E13" s="38"/>
      <c r="F13" s="38"/>
      <c r="G13" s="38"/>
      <c r="H13" s="38"/>
      <c r="I13" s="8"/>
      <c r="K13" s="111"/>
      <c r="L13" s="113"/>
      <c r="M13" s="113"/>
      <c r="N13" s="113"/>
      <c r="O13" s="113"/>
      <c r="P13" s="116"/>
    </row>
    <row r="14" spans="2:16" ht="15.75" thickBot="1" x14ac:dyDescent="0.3">
      <c r="B14" s="17" t="s">
        <v>49</v>
      </c>
      <c r="C14" s="39"/>
      <c r="D14" s="39"/>
      <c r="E14" s="39"/>
      <c r="F14" s="39"/>
      <c r="G14" s="39"/>
      <c r="H14" s="39"/>
      <c r="I14" s="8"/>
      <c r="K14" s="112"/>
      <c r="L14" s="114"/>
      <c r="M14" s="114"/>
      <c r="N14" s="114"/>
      <c r="O14" s="114"/>
      <c r="P14" s="117"/>
    </row>
    <row r="15" spans="2:16" x14ac:dyDescent="0.25">
      <c r="B15" s="18" t="s">
        <v>14</v>
      </c>
      <c r="C15" s="19">
        <f t="shared" ref="C15:H15" si="1">C11+C12-C13+C14</f>
        <v>0</v>
      </c>
      <c r="D15" s="19">
        <f t="shared" si="1"/>
        <v>0</v>
      </c>
      <c r="E15" s="19">
        <f t="shared" si="1"/>
        <v>0</v>
      </c>
      <c r="F15" s="19">
        <f t="shared" si="1"/>
        <v>0</v>
      </c>
      <c r="G15" s="19">
        <f t="shared" si="1"/>
        <v>0</v>
      </c>
      <c r="H15" s="19">
        <f t="shared" si="1"/>
        <v>0</v>
      </c>
      <c r="I15" s="8"/>
    </row>
    <row r="16" spans="2:16" x14ac:dyDescent="0.25">
      <c r="B16" s="17" t="s">
        <v>15</v>
      </c>
      <c r="C16" s="38"/>
      <c r="D16" s="38"/>
      <c r="E16" s="38"/>
      <c r="F16" s="38"/>
      <c r="G16" s="38"/>
      <c r="H16" s="38"/>
      <c r="I16" s="8"/>
    </row>
    <row r="17" spans="2:10" x14ac:dyDescent="0.25">
      <c r="B17" s="17" t="s">
        <v>16</v>
      </c>
      <c r="C17" s="39"/>
      <c r="D17" s="39"/>
      <c r="E17" s="39"/>
      <c r="F17" s="39"/>
      <c r="G17" s="39"/>
      <c r="H17" s="39"/>
      <c r="I17" s="8"/>
    </row>
    <row r="18" spans="2:10" x14ac:dyDescent="0.25">
      <c r="B18" s="18" t="s">
        <v>17</v>
      </c>
      <c r="C18" s="19">
        <f t="shared" ref="C18:H18" si="2">C15-C16+C17</f>
        <v>0</v>
      </c>
      <c r="D18" s="19">
        <f t="shared" si="2"/>
        <v>0</v>
      </c>
      <c r="E18" s="19">
        <f t="shared" si="2"/>
        <v>0</v>
      </c>
      <c r="F18" s="19">
        <f t="shared" si="2"/>
        <v>0</v>
      </c>
      <c r="G18" s="19">
        <f t="shared" si="2"/>
        <v>0</v>
      </c>
      <c r="H18" s="19">
        <f t="shared" si="2"/>
        <v>0</v>
      </c>
      <c r="I18" s="8"/>
    </row>
    <row r="19" spans="2:10" x14ac:dyDescent="0.25">
      <c r="B19" s="18" t="s">
        <v>39</v>
      </c>
      <c r="C19" s="20"/>
      <c r="D19" s="20"/>
      <c r="E19" s="20"/>
      <c r="F19" s="20"/>
      <c r="G19" s="20"/>
      <c r="H19" s="19" t="e">
        <f>H18/(C4-C5)</f>
        <v>#DIV/0!</v>
      </c>
      <c r="I19" s="21"/>
    </row>
    <row r="20" spans="2:10" x14ac:dyDescent="0.25">
      <c r="B20" s="22"/>
      <c r="C20" s="2"/>
      <c r="D20" s="2"/>
      <c r="E20" s="2"/>
      <c r="F20" s="2"/>
      <c r="G20" s="2"/>
      <c r="H20" s="2"/>
      <c r="I20" s="8"/>
    </row>
    <row r="21" spans="2:10" x14ac:dyDescent="0.25">
      <c r="B21" s="16" t="s">
        <v>18</v>
      </c>
      <c r="C21" s="23">
        <f>1/(1+$C$4)^1</f>
        <v>1</v>
      </c>
      <c r="D21" s="23">
        <f>1/(1+$C$4)^2</f>
        <v>1</v>
      </c>
      <c r="E21" s="23">
        <f>1/(1+$C$4)^3</f>
        <v>1</v>
      </c>
      <c r="F21" s="23">
        <f>1/(1+$C$4)^4</f>
        <v>1</v>
      </c>
      <c r="G21" s="23">
        <f>1/(1+$C$4)^5</f>
        <v>1</v>
      </c>
      <c r="H21" s="23">
        <f>1/(1+$C$4)^5</f>
        <v>1</v>
      </c>
      <c r="I21" s="8"/>
    </row>
    <row r="22" spans="2:10" x14ac:dyDescent="0.25">
      <c r="B22" s="17" t="s">
        <v>19</v>
      </c>
      <c r="C22" s="24">
        <f>C18*C21</f>
        <v>0</v>
      </c>
      <c r="D22" s="24">
        <f>D18*D21</f>
        <v>0</v>
      </c>
      <c r="E22" s="24">
        <f>E18*E21</f>
        <v>0</v>
      </c>
      <c r="F22" s="24">
        <f>F18*F21</f>
        <v>0</v>
      </c>
      <c r="G22" s="24">
        <f>G18*G21</f>
        <v>0</v>
      </c>
      <c r="H22" s="24" t="e">
        <f>H19*H21</f>
        <v>#DIV/0!</v>
      </c>
      <c r="I22" s="8"/>
    </row>
    <row r="23" spans="2:10" x14ac:dyDescent="0.25">
      <c r="B23" s="17" t="s">
        <v>20</v>
      </c>
      <c r="C23" s="19" t="e">
        <f>SUM(C22:H22)</f>
        <v>#DIV/0!</v>
      </c>
      <c r="D23" s="20"/>
      <c r="E23" s="20"/>
      <c r="F23" s="20"/>
      <c r="G23" s="20"/>
      <c r="H23" s="20"/>
      <c r="I23" s="8"/>
    </row>
    <row r="24" spans="2:10" ht="15.75" thickBot="1" x14ac:dyDescent="0.3">
      <c r="B24" s="17" t="s">
        <v>21</v>
      </c>
      <c r="C24" s="25">
        <f>C6</f>
        <v>0</v>
      </c>
      <c r="D24" s="20"/>
      <c r="H24" s="26"/>
      <c r="I24" s="8"/>
    </row>
    <row r="25" spans="2:10" ht="15.75" thickBot="1" x14ac:dyDescent="0.3">
      <c r="B25" s="27" t="s">
        <v>22</v>
      </c>
      <c r="C25" s="28" t="e">
        <f>C23-C24</f>
        <v>#DIV/0!</v>
      </c>
      <c r="D25" s="29"/>
      <c r="I25" s="8"/>
    </row>
    <row r="26" spans="2:10" ht="16.5" thickTop="1" thickBot="1" x14ac:dyDescent="0.3">
      <c r="B26" s="30"/>
      <c r="C26" s="31"/>
      <c r="D26" s="31"/>
      <c r="E26" s="31"/>
      <c r="F26" s="31"/>
      <c r="G26" s="31"/>
      <c r="H26" s="31"/>
      <c r="I26" s="32"/>
    </row>
    <row r="27" spans="2:10" x14ac:dyDescent="0.25"/>
    <row r="28" spans="2:10" hidden="1" x14ac:dyDescent="0.25"/>
    <row r="29" spans="2:10" hidden="1" x14ac:dyDescent="0.25"/>
    <row r="30" spans="2:10" hidden="1" x14ac:dyDescent="0.25">
      <c r="J30" s="33"/>
    </row>
  </sheetData>
  <sheetProtection sheet="1" objects="1" scenarios="1"/>
  <mergeCells count="28">
    <mergeCell ref="N11:N14"/>
    <mergeCell ref="O11:O14"/>
    <mergeCell ref="P11:P14"/>
    <mergeCell ref="N9:N10"/>
    <mergeCell ref="O9:O10"/>
    <mergeCell ref="P9:P10"/>
    <mergeCell ref="K11:K14"/>
    <mergeCell ref="L11:L14"/>
    <mergeCell ref="M11:M14"/>
    <mergeCell ref="L9:L10"/>
    <mergeCell ref="M9:M10"/>
    <mergeCell ref="K9:K10"/>
    <mergeCell ref="D2:H2"/>
    <mergeCell ref="K2:P2"/>
    <mergeCell ref="P4:P5"/>
    <mergeCell ref="O4:O5"/>
    <mergeCell ref="N4:N5"/>
    <mergeCell ref="M4:M5"/>
    <mergeCell ref="L4:L5"/>
    <mergeCell ref="K4:K5"/>
    <mergeCell ref="D5:F5"/>
    <mergeCell ref="D4:G4"/>
    <mergeCell ref="N6:N8"/>
    <mergeCell ref="O6:O8"/>
    <mergeCell ref="P6:P8"/>
    <mergeCell ref="K6:K8"/>
    <mergeCell ref="L6:L8"/>
    <mergeCell ref="M6:M8"/>
  </mergeCells>
  <conditionalFormatting sqref="L9:P10">
    <cfRule type="cellIs" dxfId="2" priority="6" operator="equal">
      <formula>0.9</formula>
    </cfRule>
    <cfRule type="cellIs" dxfId="1" priority="7" operator="greaterThan">
      <formula>0.9</formula>
    </cfRule>
  </conditionalFormatting>
  <conditionalFormatting sqref="D4">
    <cfRule type="expression" dxfId="0" priority="1">
      <formula>$C$4&lt;=$C$5</formula>
    </cfRule>
  </conditionalFormatting>
  <dataValidations xWindow="402" yWindow="281" count="3">
    <dataValidation type="decimal" allowBlank="1" showInputMessage="1" showErrorMessage="1" errorTitle="Fehler Berechnung Residualwert" error="Ewiges Wachstum Umsatz muss folgende Bedingung erfüllen:_x000a__x000a_- kleiner als Diskontzinssatz (Zelle C4)._x000a_- Wert muss &gt;= 0 sein._x000a__x000a_" sqref="C5">
      <formula1>0</formula1>
      <formula2>C4-0.000001</formula2>
    </dataValidation>
    <dataValidation type="decimal" operator="greaterThanOrEqual" allowBlank="1" showInputMessage="1" showErrorMessage="1" errorTitle="Fehlerhafte Eingabe" error="Nur positive Zahlenwerte sind erlaubt." sqref="C6 C9:H10 C12:H14 C16:H17">
      <formula1>0</formula1>
    </dataValidation>
    <dataValidation type="decimal" operator="greaterThan" allowBlank="1" showInputMessage="1" showErrorMessage="1" errorTitle="Fehlerhafte Eingabe" error="Wert muss grösser als 0% sein._x000a__x000a_" sqref="C4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Anleitung</vt:lpstr>
      <vt:lpstr>Bewertung</vt:lpstr>
      <vt:lpstr>DCF-Bewertung (Value in Use)</vt:lpstr>
    </vt:vector>
  </TitlesOfParts>
  <Company>IT Services 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Greimel Marcel HSLU W;Prof. Dr. Marco Passardi</dc:creator>
  <cp:lastModifiedBy>Milena Zimmermann</cp:lastModifiedBy>
  <dcterms:created xsi:type="dcterms:W3CDTF">2018-10-17T08:50:13Z</dcterms:created>
  <dcterms:modified xsi:type="dcterms:W3CDTF">2023-09-28T13:08:52Z</dcterms:modified>
</cp:coreProperties>
</file>